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<sst xmlns="http://schemas.openxmlformats.org/spreadsheetml/2006/main" count="64" uniqueCount="46">
  <si>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</si>
  <si>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</si>
  <si>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</si>
  <si>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</si>
  <si>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</si>
  <si>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</si>
  <si>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</si>
  <si>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</si>
  <si>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</si>
  <si>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</si>
  <si>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</si>
  <si>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</si>
  <si>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</si>
  <si>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</si>
  <si>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</si>
  <si>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</si>
  <si>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</si>
  <si>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</si>
  <si>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</si>
  <si>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</si>
  <si>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</si>
  <si>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</si>
  <si>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</si>
  <si>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</si>
  <si>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</si>
  <si>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</si>
  <si>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</si>
  <si>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</si>
  <si>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</si>
  <si>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</si>
  <si>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</si>
  <si>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</si>
  <si>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</si>
  <si>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</si>
  <si>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</si>
  <si>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</si>
  <si>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</si>
  <si>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</si>
  <si>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</si>
  <si>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</si>
  <si>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</si>
  <si>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>Уточнений план на 11 міс.</t>
  </si>
  <si>
    <t>плану за 11 місяців</t>
  </si>
  <si>
    <t xml:space="preserve">станом на 13.11.2020 </t>
  </si>
  <si>
    <t>Всього профінансовано на 13.11.2020</t>
  </si>
  <si>
    <t>Профінансовано за тиждень з 06.11.2020  по 13.11.2020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</si>
</sst>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2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1" fillId="0" borderId="11" xfId="53" applyNumberFormat="1" applyFont="1" applyBorder="1" applyAlignment="1">
      <alignment horizontal="center" vertical="center" wrapText="1"/>
      <protection/>
    </xf>
    <xf numFmtId="4" fontId="15" fillId="0" borderId="11" xfId="55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5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2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</row>
    <row r="4" spans="1:9" ht="15.75">
      <c r="A4" s="44" t="str">
        <f>КЕКВ!C2</f>
        <v>станом на 13.11.2020 </v>
      </c>
      <c r="B4" s="44"/>
      <c r="C4" s="44"/>
      <c r="D4" s="44"/>
      <c r="E4" s="44"/>
      <c r="F4" s="44"/>
      <c r="G4" s="44"/>
      <c r="H4" s="44"/>
      <c r="I4" s="44"/>
    </row>
    <row r="6" spans="8:9" ht="12.75">
      <c r="H6" s="10"/>
      <c r="I6" s="10" t="s">
        <v>0</v>
      </c>
    </row>
    <row r="7" spans="1:9" ht="22.5" customHeight="1">
      <c r="A7" s="53" t="s">
        <v>4</v>
      </c>
      <c r="B7" s="53"/>
      <c r="C7" s="45" t="s">
        <v>1</v>
      </c>
      <c r="D7" s="46" t="str">
        <f>КЕКВ!G5</f>
        <v>Уточнений план на 11 міс.</v>
      </c>
      <c r="E7" s="45" t="str">
        <f>КЕКВ!H5</f>
        <v>Всього профінансовано на 13.11.2020</v>
      </c>
      <c r="F7" s="40" t="str">
        <f>КЕКВ!I5</f>
        <v>Профінансовано за тиждень з 06.11.2020  по 13.11.2020</v>
      </c>
      <c r="G7" s="46" t="s">
        <v>38</v>
      </c>
      <c r="H7" s="51" t="s">
        <v>2</v>
      </c>
      <c r="I7" s="52"/>
    </row>
    <row r="8" spans="1:9" ht="31.5" customHeight="1">
      <c r="A8" s="54"/>
      <c r="B8" s="54"/>
      <c r="C8" s="40"/>
      <c r="D8" s="47"/>
      <c r="E8" s="40"/>
      <c r="F8" s="41"/>
      <c r="G8" s="47"/>
      <c r="H8" s="26" t="str">
        <f>КЕКВ!K6</f>
        <v>плану за 11 місяців</v>
      </c>
      <c r="I8" s="27" t="s">
        <v>40</v>
      </c>
    </row>
    <row r="9" spans="1:9" ht="39" customHeight="1">
      <c r="A9" s="38" t="s">
        <v>29</v>
      </c>
      <c r="B9" s="42"/>
      <c r="C9" s="37">
        <v>14963380.82</v>
      </c>
      <c r="D9" s="37">
        <v>14038339.82</v>
      </c>
      <c r="E9" s="37">
        <v>12166757.18</v>
      </c>
      <c r="F9" s="37">
        <v>605022.75</v>
      </c>
      <c r="G9" s="30">
        <v>1234084</v>
      </c>
      <c r="H9" s="30">
        <v>55573.6</v>
      </c>
      <c r="I9" s="18">
        <f aca="true" t="shared" si="0" ref="I9:I16">E9/C9*100</f>
        <v>81.31</v>
      </c>
    </row>
    <row r="10" spans="1:9" ht="55.5" customHeight="1">
      <c r="A10" s="38" t="s">
        <v>30</v>
      </c>
      <c r="B10" s="42"/>
      <c r="C10" s="37">
        <v>90058490.3</v>
      </c>
      <c r="D10" s="37">
        <v>81992834.3</v>
      </c>
      <c r="E10" s="37">
        <v>64095651.25</v>
      </c>
      <c r="F10" s="37">
        <v>29839.05</v>
      </c>
      <c r="G10" s="30">
        <v>5316584</v>
      </c>
      <c r="H10" s="30">
        <v>207303.21000000002</v>
      </c>
      <c r="I10" s="18">
        <f t="shared" si="0"/>
        <v>71.17</v>
      </c>
    </row>
    <row r="11" spans="1:9" ht="39" customHeight="1">
      <c r="A11" s="38" t="s">
        <v>31</v>
      </c>
      <c r="B11" s="39"/>
      <c r="C11" s="37">
        <v>11582960.82</v>
      </c>
      <c r="D11" s="37">
        <v>10652636.82</v>
      </c>
      <c r="E11" s="37">
        <v>9031712.04</v>
      </c>
      <c r="F11" s="37">
        <v>83941.05</v>
      </c>
      <c r="G11" s="30">
        <v>975229</v>
      </c>
      <c r="H11" s="30">
        <v>15139.84</v>
      </c>
      <c r="I11" s="18">
        <f t="shared" si="0"/>
        <v>77.97</v>
      </c>
    </row>
    <row r="12" spans="1:9" ht="51" customHeight="1">
      <c r="A12" s="38" t="s">
        <v>32</v>
      </c>
      <c r="B12" s="42"/>
      <c r="C12" s="37">
        <v>7617791</v>
      </c>
      <c r="D12" s="37">
        <v>6983494</v>
      </c>
      <c r="E12" s="37">
        <v>5928678.55</v>
      </c>
      <c r="F12" s="37">
        <v>11209.36</v>
      </c>
      <c r="G12" s="30">
        <v>770081</v>
      </c>
      <c r="H12" s="30">
        <v>4181.099999999999</v>
      </c>
      <c r="I12" s="18">
        <f t="shared" si="0"/>
        <v>77.83</v>
      </c>
    </row>
    <row r="13" spans="1:9" ht="39" customHeight="1">
      <c r="A13" s="38" t="s">
        <v>33</v>
      </c>
      <c r="B13" s="39"/>
      <c r="C13" s="37">
        <v>16372070</v>
      </c>
      <c r="D13" s="37">
        <v>15636389</v>
      </c>
      <c r="E13" s="37">
        <v>13602262.82</v>
      </c>
      <c r="F13" s="37">
        <v>182646.68</v>
      </c>
      <c r="G13" s="30">
        <v>872539</v>
      </c>
      <c r="H13" s="30">
        <v>56029.4</v>
      </c>
      <c r="I13" s="18">
        <f t="shared" si="0"/>
        <v>83.08</v>
      </c>
    </row>
    <row r="14" spans="1:9" ht="38.25" customHeight="1">
      <c r="A14" s="38" t="s">
        <v>34</v>
      </c>
      <c r="B14" s="39"/>
      <c r="C14" s="37">
        <v>7940162.95</v>
      </c>
      <c r="D14" s="37">
        <v>7750316.95</v>
      </c>
      <c r="E14" s="37">
        <v>7322054.41</v>
      </c>
      <c r="F14" s="37">
        <v>19863.05</v>
      </c>
      <c r="G14" s="30">
        <v>403718</v>
      </c>
      <c r="H14" s="30">
        <v>43210.98</v>
      </c>
      <c r="I14" s="18">
        <f t="shared" si="0"/>
        <v>92.22</v>
      </c>
    </row>
    <row r="15" spans="1:11" ht="53.25" customHeight="1" hidden="1">
      <c r="A15" s="48" t="s">
        <v>35</v>
      </c>
      <c r="B15" s="39"/>
      <c r="C15" s="34">
        <v>8672342.95</v>
      </c>
      <c r="D15" s="34">
        <v>7606491.949999999</v>
      </c>
      <c r="E15" s="34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49" t="s">
        <v>3</v>
      </c>
      <c r="B16" s="50"/>
      <c r="C16" s="17">
        <f>C9+C10+C11+C12+C13+C14</f>
        <v>148534855.89</v>
      </c>
      <c r="D16" s="17">
        <f>D9+D10+D11+D12+D13+D14</f>
        <v>137054010.89</v>
      </c>
      <c r="E16" s="17">
        <f>E9+E10+E11+E12+E13+E14</f>
        <v>112147116.25</v>
      </c>
      <c r="F16" s="17">
        <f>SUM(F9:F15)</f>
        <v>932521.94</v>
      </c>
      <c r="G16" s="17">
        <f>SUM(G9:G15)</f>
        <v>10361707.6</v>
      </c>
      <c r="H16" s="17">
        <f>E16/D16*100</f>
        <v>81.83</v>
      </c>
      <c r="I16" s="17">
        <f t="shared" si="0"/>
        <v>75.5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G11" sqref="G1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tr">
        <f>КЕКВ!C2</f>
        <v>станом на 13.11.2020 </v>
      </c>
      <c r="B2" s="44"/>
      <c r="C2" s="44"/>
      <c r="D2" s="44"/>
      <c r="E2" s="44"/>
      <c r="F2" s="44"/>
      <c r="G2" s="44"/>
      <c r="H2" s="44"/>
      <c r="I2" s="44"/>
    </row>
    <row r="4" spans="8:9" ht="12.75">
      <c r="H4" s="10"/>
      <c r="I4" s="10" t="s">
        <v>0</v>
      </c>
    </row>
    <row r="5" spans="1:10" ht="22.5" customHeight="1">
      <c r="A5" s="53" t="s">
        <v>4</v>
      </c>
      <c r="B5" s="53"/>
      <c r="C5" s="45" t="s">
        <v>1</v>
      </c>
      <c r="D5" s="46" t="str">
        <f>КЕКВ!G5</f>
        <v>Уточнений план на 11 міс.</v>
      </c>
      <c r="E5" s="45" t="str">
        <f>КЕКВ!H5</f>
        <v>Всього профінансовано на 13.11.2020</v>
      </c>
      <c r="F5" s="40" t="str">
        <f>КЕКВ!I5</f>
        <v>Профінансовано за тиждень з 06.11.2020  по 13.11.2020</v>
      </c>
      <c r="G5" s="46" t="s">
        <v>38</v>
      </c>
      <c r="H5" s="51" t="s">
        <v>2</v>
      </c>
      <c r="I5" s="52"/>
      <c r="J5" s="12"/>
    </row>
    <row r="6" spans="1:9" ht="38.25" customHeight="1">
      <c r="A6" s="54"/>
      <c r="B6" s="54"/>
      <c r="C6" s="40"/>
      <c r="D6" s="47"/>
      <c r="E6" s="40"/>
      <c r="F6" s="41"/>
      <c r="G6" s="47"/>
      <c r="H6" s="26" t="str">
        <f>КЕКВ!K6</f>
        <v>плану за 11 місяців</v>
      </c>
      <c r="I6" s="27" t="s">
        <v>40</v>
      </c>
    </row>
    <row r="7" spans="1:9" ht="27.75" customHeight="1">
      <c r="A7" s="60" t="s">
        <v>29</v>
      </c>
      <c r="B7" s="61"/>
      <c r="C7" s="37">
        <v>145747</v>
      </c>
      <c r="D7" s="37">
        <v>145747</v>
      </c>
      <c r="E7" s="37">
        <v>140798</v>
      </c>
      <c r="F7" s="37">
        <v>0</v>
      </c>
      <c r="G7" s="18">
        <f aca="true" t="shared" si="0" ref="G7:G14">D7-E7</f>
        <v>4949</v>
      </c>
      <c r="H7" s="18">
        <f>E7/D7*100</f>
        <v>96.6</v>
      </c>
      <c r="I7" s="18">
        <f>E7/C7*100</f>
        <v>96.6</v>
      </c>
    </row>
    <row r="8" spans="1:9" ht="37.5" customHeight="1">
      <c r="A8" s="57" t="s">
        <v>30</v>
      </c>
      <c r="B8" s="59"/>
      <c r="C8" s="37">
        <v>2436324.7</v>
      </c>
      <c r="D8" s="37">
        <v>2436324.7</v>
      </c>
      <c r="E8" s="37">
        <v>1889987.62</v>
      </c>
      <c r="F8" s="37"/>
      <c r="G8" s="18">
        <f t="shared" si="0"/>
        <v>546337.08</v>
      </c>
      <c r="H8" s="18">
        <f aca="true" t="shared" si="1" ref="H8:H14">E8/D8*100</f>
        <v>77.58</v>
      </c>
      <c r="I8" s="18">
        <f aca="true" t="shared" si="2" ref="I8:I14">E8/C8*100</f>
        <v>77.58</v>
      </c>
    </row>
    <row r="9" spans="1:9" ht="37.5" customHeight="1">
      <c r="A9" s="57" t="s">
        <v>31</v>
      </c>
      <c r="B9" s="58"/>
      <c r="C9" s="37">
        <v>825796</v>
      </c>
      <c r="D9" s="37">
        <v>825796</v>
      </c>
      <c r="E9" s="37">
        <v>825796</v>
      </c>
      <c r="F9" s="37">
        <v>0</v>
      </c>
      <c r="G9" s="18"/>
      <c r="H9" s="18">
        <f>E9/D9*100</f>
        <v>100</v>
      </c>
      <c r="I9" s="18">
        <f>E9/C9*100</f>
        <v>100</v>
      </c>
    </row>
    <row r="10" spans="1:12" ht="39.75" customHeight="1">
      <c r="A10" s="57" t="s">
        <v>32</v>
      </c>
      <c r="B10" s="58"/>
      <c r="C10" s="37">
        <v>23000</v>
      </c>
      <c r="D10" s="37">
        <v>23000</v>
      </c>
      <c r="E10" s="37">
        <v>23000</v>
      </c>
      <c r="F10" s="37">
        <v>0</v>
      </c>
      <c r="G10" s="18">
        <f t="shared" si="0"/>
        <v>0</v>
      </c>
      <c r="H10" s="18"/>
      <c r="I10" s="18"/>
      <c r="J10" s="14"/>
      <c r="L10" s="8"/>
    </row>
    <row r="11" spans="1:9" ht="55.5" customHeight="1">
      <c r="A11" s="57" t="s">
        <v>33</v>
      </c>
      <c r="B11" s="58"/>
      <c r="C11" s="37">
        <v>2676120</v>
      </c>
      <c r="D11" s="37">
        <v>2676120</v>
      </c>
      <c r="E11" s="37">
        <v>1270710.74</v>
      </c>
      <c r="F11" s="37">
        <v>0</v>
      </c>
      <c r="G11" s="18">
        <f t="shared" si="0"/>
        <v>1405409.26</v>
      </c>
      <c r="H11" s="18">
        <f t="shared" si="1"/>
        <v>47.48</v>
      </c>
      <c r="I11" s="18">
        <f t="shared" si="2"/>
        <v>47.48</v>
      </c>
    </row>
    <row r="12" spans="1:9" ht="53.25" customHeight="1">
      <c r="A12" s="48" t="s">
        <v>35</v>
      </c>
      <c r="B12" s="39"/>
      <c r="C12" s="31">
        <v>27000</v>
      </c>
      <c r="D12" s="31">
        <v>27000</v>
      </c>
      <c r="E12" s="31">
        <v>26400</v>
      </c>
      <c r="F12" s="31">
        <v>0</v>
      </c>
      <c r="G12" s="18">
        <f t="shared" si="0"/>
        <v>600</v>
      </c>
      <c r="H12" s="18">
        <f>E12/D12*100</f>
        <v>97.78</v>
      </c>
      <c r="I12" s="18">
        <f>E12/C12*100</f>
        <v>97.78</v>
      </c>
    </row>
    <row r="13" spans="1:9" ht="54" customHeight="1" hidden="1">
      <c r="A13" s="55"/>
      <c r="B13" s="56"/>
      <c r="C13" s="32"/>
      <c r="D13" s="32"/>
      <c r="E13" s="32"/>
      <c r="F13" s="32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49" t="s">
        <v>3</v>
      </c>
      <c r="B14" s="50"/>
      <c r="C14" s="33">
        <f>SUM(C7:C13)</f>
        <v>6133987.7</v>
      </c>
      <c r="D14" s="33">
        <f>SUM(D7:D13)</f>
        <v>6133987.7</v>
      </c>
      <c r="E14" s="33">
        <f>SUM(E7:E13)</f>
        <v>4176692.36</v>
      </c>
      <c r="F14" s="33">
        <f>SUM(F7:F13)</f>
        <v>0</v>
      </c>
      <c r="G14" s="23">
        <f t="shared" si="0"/>
        <v>1957295.34</v>
      </c>
      <c r="H14" s="23">
        <f t="shared" si="1"/>
        <v>68.09</v>
      </c>
      <c r="I14" s="23">
        <f t="shared" si="2"/>
        <v>68.09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7:B7"/>
    <mergeCell ref="A9:B9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zoomScalePageLayoutView="0" workbookViewId="0" topLeftCell="A1">
      <selection activeCell="I25" sqref="I25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44" t="s">
        <v>43</v>
      </c>
      <c r="D2" s="44"/>
      <c r="E2" s="44"/>
      <c r="F2" s="44"/>
      <c r="G2" s="44"/>
      <c r="H2" s="44"/>
      <c r="I2" s="44"/>
      <c r="J2" s="44"/>
      <c r="K2" s="44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0" t="s">
        <v>27</v>
      </c>
      <c r="B5" s="75" t="s">
        <v>21</v>
      </c>
      <c r="C5" s="76"/>
      <c r="D5" s="76"/>
      <c r="E5" s="77"/>
      <c r="F5" s="40" t="s">
        <v>1</v>
      </c>
      <c r="G5" s="46" t="s">
        <v>41</v>
      </c>
      <c r="H5" s="45" t="s">
        <v>44</v>
      </c>
      <c r="I5" s="40" t="s">
        <v>45</v>
      </c>
      <c r="J5" s="46" t="s">
        <v>38</v>
      </c>
      <c r="K5" s="51" t="s">
        <v>2</v>
      </c>
      <c r="L5" s="52"/>
    </row>
    <row r="6" spans="1:12" ht="38.25" customHeight="1">
      <c r="A6" s="71"/>
      <c r="B6" s="78"/>
      <c r="C6" s="79"/>
      <c r="D6" s="79"/>
      <c r="E6" s="80"/>
      <c r="F6" s="41"/>
      <c r="G6" s="47"/>
      <c r="H6" s="40"/>
      <c r="I6" s="41"/>
      <c r="J6" s="47"/>
      <c r="K6" s="26" t="s">
        <v>42</v>
      </c>
      <c r="L6" s="27" t="s">
        <v>40</v>
      </c>
    </row>
    <row r="7" spans="1:12" ht="15">
      <c r="A7" s="6">
        <v>2111</v>
      </c>
      <c r="B7" s="66" t="s">
        <v>20</v>
      </c>
      <c r="C7" s="67"/>
      <c r="D7" s="67"/>
      <c r="E7" s="68"/>
      <c r="F7" s="37">
        <v>85893423</v>
      </c>
      <c r="G7" s="37">
        <v>78717570</v>
      </c>
      <c r="H7" s="37">
        <v>67249071.93</v>
      </c>
      <c r="I7" s="37">
        <v>393144</v>
      </c>
      <c r="J7" s="19">
        <f aca="true" t="shared" si="0" ref="J7:J25">G7-H7</f>
        <v>11468498.07</v>
      </c>
      <c r="K7" s="19">
        <f aca="true" t="shared" si="1" ref="K7:K26">H7/G7*100</f>
        <v>85.43</v>
      </c>
      <c r="L7" s="19">
        <f aca="true" t="shared" si="2" ref="L7:L26">H7/F7*100</f>
        <v>78.29</v>
      </c>
    </row>
    <row r="8" spans="1:12" ht="15">
      <c r="A8" s="6">
        <v>2120</v>
      </c>
      <c r="B8" s="65" t="s">
        <v>19</v>
      </c>
      <c r="C8" s="65"/>
      <c r="D8" s="65"/>
      <c r="E8" s="65"/>
      <c r="F8" s="37">
        <v>19205116</v>
      </c>
      <c r="G8" s="37">
        <v>17610560</v>
      </c>
      <c r="H8" s="37">
        <v>14969493</v>
      </c>
      <c r="I8" s="37">
        <v>86492.7</v>
      </c>
      <c r="J8" s="19">
        <f t="shared" si="0"/>
        <v>2641067</v>
      </c>
      <c r="K8" s="19">
        <f t="shared" si="1"/>
        <v>85</v>
      </c>
      <c r="L8" s="19">
        <f t="shared" si="2"/>
        <v>77.95</v>
      </c>
    </row>
    <row r="9" spans="1:12" ht="15">
      <c r="A9" s="6">
        <v>2210</v>
      </c>
      <c r="B9" s="65" t="s">
        <v>18</v>
      </c>
      <c r="C9" s="65"/>
      <c r="D9" s="65"/>
      <c r="E9" s="65"/>
      <c r="F9" s="37">
        <v>4338884.3</v>
      </c>
      <c r="G9" s="37">
        <v>4281135.3</v>
      </c>
      <c r="H9" s="37">
        <v>2961142.62</v>
      </c>
      <c r="I9" s="37">
        <v>31913.16</v>
      </c>
      <c r="J9" s="19">
        <f t="shared" si="0"/>
        <v>1319992.68</v>
      </c>
      <c r="K9" s="19">
        <f t="shared" si="1"/>
        <v>69.17</v>
      </c>
      <c r="L9" s="19">
        <f t="shared" si="2"/>
        <v>68.25</v>
      </c>
    </row>
    <row r="10" spans="1:12" ht="15">
      <c r="A10" s="6">
        <v>2220</v>
      </c>
      <c r="B10" s="65" t="s">
        <v>17</v>
      </c>
      <c r="C10" s="65"/>
      <c r="D10" s="65"/>
      <c r="E10" s="65"/>
      <c r="F10" s="37">
        <v>252980</v>
      </c>
      <c r="G10" s="37">
        <v>252980</v>
      </c>
      <c r="H10" s="37">
        <v>152032.23</v>
      </c>
      <c r="I10" s="37"/>
      <c r="J10" s="19">
        <f t="shared" si="0"/>
        <v>100947.77</v>
      </c>
      <c r="K10" s="19">
        <f t="shared" si="1"/>
        <v>60.1</v>
      </c>
      <c r="L10" s="19">
        <f t="shared" si="2"/>
        <v>60.1</v>
      </c>
    </row>
    <row r="11" spans="1:12" ht="15">
      <c r="A11" s="6">
        <v>2230</v>
      </c>
      <c r="B11" s="65" t="s">
        <v>16</v>
      </c>
      <c r="C11" s="65"/>
      <c r="D11" s="65"/>
      <c r="E11" s="65"/>
      <c r="F11" s="37">
        <v>2491456</v>
      </c>
      <c r="G11" s="37">
        <v>2251463</v>
      </c>
      <c r="H11" s="37">
        <v>639428.59</v>
      </c>
      <c r="I11" s="37">
        <v>29839.05</v>
      </c>
      <c r="J11" s="19">
        <f t="shared" si="0"/>
        <v>1612034.41</v>
      </c>
      <c r="K11" s="19">
        <f t="shared" si="1"/>
        <v>28.4</v>
      </c>
      <c r="L11" s="19">
        <f t="shared" si="2"/>
        <v>25.66</v>
      </c>
    </row>
    <row r="12" spans="1:12" ht="15">
      <c r="A12" s="6">
        <v>2240</v>
      </c>
      <c r="B12" s="65" t="s">
        <v>15</v>
      </c>
      <c r="C12" s="65"/>
      <c r="D12" s="65"/>
      <c r="E12" s="65"/>
      <c r="F12" s="37">
        <v>14861535</v>
      </c>
      <c r="G12" s="37">
        <v>14256664</v>
      </c>
      <c r="H12" s="37">
        <v>12077854.8</v>
      </c>
      <c r="I12" s="37">
        <v>83598.19</v>
      </c>
      <c r="J12" s="19">
        <f t="shared" si="0"/>
        <v>2178809.2</v>
      </c>
      <c r="K12" s="19">
        <f t="shared" si="1"/>
        <v>84.72</v>
      </c>
      <c r="L12" s="19">
        <f t="shared" si="2"/>
        <v>81.27</v>
      </c>
    </row>
    <row r="13" spans="1:12" ht="15">
      <c r="A13" s="6">
        <v>2250</v>
      </c>
      <c r="B13" s="65" t="s">
        <v>14</v>
      </c>
      <c r="C13" s="65"/>
      <c r="D13" s="65"/>
      <c r="E13" s="65"/>
      <c r="F13" s="37">
        <v>177010</v>
      </c>
      <c r="G13" s="37">
        <v>167674</v>
      </c>
      <c r="H13" s="37">
        <v>40107.25</v>
      </c>
      <c r="I13" s="37">
        <v>0</v>
      </c>
      <c r="J13" s="19">
        <f t="shared" si="0"/>
        <v>127566.75</v>
      </c>
      <c r="K13" s="19">
        <f t="shared" si="1"/>
        <v>23.92</v>
      </c>
      <c r="L13" s="19">
        <f t="shared" si="2"/>
        <v>22.66</v>
      </c>
    </row>
    <row r="14" spans="1:15" s="5" customFormat="1" ht="14.25">
      <c r="A14" s="7">
        <v>2270</v>
      </c>
      <c r="B14" s="84" t="s">
        <v>23</v>
      </c>
      <c r="C14" s="85"/>
      <c r="D14" s="85"/>
      <c r="E14" s="86"/>
      <c r="F14" s="25">
        <f>F15+F16+F17+F18+F19</f>
        <v>10808811</v>
      </c>
      <c r="G14" s="25">
        <f>G15+G16+G17+G18+G19</f>
        <v>9251556</v>
      </c>
      <c r="H14" s="25">
        <f>H15+H16+H17+H18+H19</f>
        <v>4770090.43</v>
      </c>
      <c r="I14" s="25">
        <f>I15+I16+I17+I18+I19</f>
        <v>16692.08</v>
      </c>
      <c r="J14" s="20">
        <f t="shared" si="0"/>
        <v>4481465.57</v>
      </c>
      <c r="K14" s="20">
        <f t="shared" si="1"/>
        <v>51.56</v>
      </c>
      <c r="L14" s="20">
        <f t="shared" si="2"/>
        <v>44.13</v>
      </c>
      <c r="O14" s="28"/>
    </row>
    <row r="15" spans="1:15" ht="15">
      <c r="A15" s="6">
        <v>2271</v>
      </c>
      <c r="B15" s="65" t="s">
        <v>13</v>
      </c>
      <c r="C15" s="65"/>
      <c r="D15" s="65"/>
      <c r="E15" s="65"/>
      <c r="F15" s="37">
        <v>6164661</v>
      </c>
      <c r="G15" s="37">
        <v>5217725</v>
      </c>
      <c r="H15" s="37">
        <v>2814284.94</v>
      </c>
      <c r="I15" s="37">
        <v>0</v>
      </c>
      <c r="J15" s="19">
        <f t="shared" si="0"/>
        <v>2403440.06</v>
      </c>
      <c r="K15" s="19">
        <f t="shared" si="1"/>
        <v>53.94</v>
      </c>
      <c r="L15" s="19">
        <f t="shared" si="2"/>
        <v>45.65</v>
      </c>
      <c r="O15" s="28"/>
    </row>
    <row r="16" spans="1:15" ht="15">
      <c r="A16" s="6">
        <v>2272</v>
      </c>
      <c r="B16" s="65" t="s">
        <v>12</v>
      </c>
      <c r="C16" s="65"/>
      <c r="D16" s="65"/>
      <c r="E16" s="65"/>
      <c r="F16" s="37">
        <v>236769</v>
      </c>
      <c r="G16" s="37">
        <v>214494</v>
      </c>
      <c r="H16" s="37">
        <v>101506.56</v>
      </c>
      <c r="I16" s="37">
        <v>119</v>
      </c>
      <c r="J16" s="19">
        <f t="shared" si="0"/>
        <v>112987.44</v>
      </c>
      <c r="K16" s="19">
        <f t="shared" si="1"/>
        <v>47.32</v>
      </c>
      <c r="L16" s="19">
        <f t="shared" si="2"/>
        <v>42.87</v>
      </c>
      <c r="O16" s="28"/>
    </row>
    <row r="17" spans="1:15" ht="15">
      <c r="A17" s="6">
        <v>2273</v>
      </c>
      <c r="B17" s="65" t="s">
        <v>11</v>
      </c>
      <c r="C17" s="65"/>
      <c r="D17" s="65"/>
      <c r="E17" s="65"/>
      <c r="F17" s="37">
        <v>2070178</v>
      </c>
      <c r="G17" s="37">
        <v>1864636</v>
      </c>
      <c r="H17" s="37">
        <v>1024437.01</v>
      </c>
      <c r="I17" s="37">
        <v>14516.57</v>
      </c>
      <c r="J17" s="19">
        <f t="shared" si="0"/>
        <v>840198.99</v>
      </c>
      <c r="K17" s="19">
        <f t="shared" si="1"/>
        <v>54.94</v>
      </c>
      <c r="L17" s="19">
        <f t="shared" si="2"/>
        <v>49.49</v>
      </c>
      <c r="O17" s="28"/>
    </row>
    <row r="18" spans="1:15" ht="15">
      <c r="A18" s="6">
        <v>2274</v>
      </c>
      <c r="B18" s="65" t="s">
        <v>10</v>
      </c>
      <c r="C18" s="65"/>
      <c r="D18" s="65"/>
      <c r="E18" s="65"/>
      <c r="F18" s="37">
        <v>1700885</v>
      </c>
      <c r="G18" s="37">
        <v>1372981</v>
      </c>
      <c r="H18" s="37">
        <v>580771.27</v>
      </c>
      <c r="I18" s="37">
        <v>2056.51</v>
      </c>
      <c r="J18" s="19">
        <f t="shared" si="0"/>
        <v>792209.73</v>
      </c>
      <c r="K18" s="19">
        <f t="shared" si="1"/>
        <v>42.3</v>
      </c>
      <c r="L18" s="19">
        <f t="shared" si="2"/>
        <v>34.15</v>
      </c>
      <c r="O18" s="28"/>
    </row>
    <row r="19" spans="1:15" ht="15">
      <c r="A19" s="6">
        <v>2275</v>
      </c>
      <c r="B19" s="65" t="s">
        <v>9</v>
      </c>
      <c r="C19" s="65"/>
      <c r="D19" s="65"/>
      <c r="E19" s="65"/>
      <c r="F19" s="37">
        <v>636318</v>
      </c>
      <c r="G19" s="37">
        <v>581720</v>
      </c>
      <c r="H19" s="37">
        <v>249090.65</v>
      </c>
      <c r="I19" s="37">
        <v>0</v>
      </c>
      <c r="J19" s="19">
        <f t="shared" si="0"/>
        <v>332629.35</v>
      </c>
      <c r="K19" s="19">
        <f t="shared" si="1"/>
        <v>42.82</v>
      </c>
      <c r="L19" s="19">
        <f t="shared" si="2"/>
        <v>39.15</v>
      </c>
      <c r="O19" s="28"/>
    </row>
    <row r="20" spans="1:15" ht="45" customHeight="1">
      <c r="A20" s="6">
        <v>2282</v>
      </c>
      <c r="B20" s="69" t="s">
        <v>8</v>
      </c>
      <c r="C20" s="69"/>
      <c r="D20" s="69"/>
      <c r="E20" s="69"/>
      <c r="F20" s="37">
        <v>77350</v>
      </c>
      <c r="G20" s="37">
        <v>77350</v>
      </c>
      <c r="H20" s="37">
        <v>21482</v>
      </c>
      <c r="I20" s="37">
        <v>0</v>
      </c>
      <c r="J20" s="19">
        <f t="shared" si="0"/>
        <v>55868</v>
      </c>
      <c r="K20" s="19">
        <f t="shared" si="1"/>
        <v>27.77</v>
      </c>
      <c r="L20" s="19">
        <f t="shared" si="2"/>
        <v>27.77</v>
      </c>
      <c r="O20" s="28"/>
    </row>
    <row r="21" spans="1:15" ht="25.5" customHeight="1">
      <c r="A21" s="6">
        <v>2610</v>
      </c>
      <c r="B21" s="69" t="s">
        <v>7</v>
      </c>
      <c r="C21" s="69"/>
      <c r="D21" s="69"/>
      <c r="E21" s="69"/>
      <c r="F21" s="37">
        <v>1656750</v>
      </c>
      <c r="G21" s="37">
        <v>1656750</v>
      </c>
      <c r="H21" s="37">
        <v>1460973.22</v>
      </c>
      <c r="I21" s="37">
        <v>129661</v>
      </c>
      <c r="J21" s="19">
        <f t="shared" si="0"/>
        <v>195776.78</v>
      </c>
      <c r="K21" s="19">
        <f t="shared" si="1"/>
        <v>88.18</v>
      </c>
      <c r="L21" s="19">
        <f t="shared" si="2"/>
        <v>88.18</v>
      </c>
      <c r="O21" s="28"/>
    </row>
    <row r="22" spans="1:15" ht="23.25" customHeight="1">
      <c r="A22" s="6">
        <v>2620</v>
      </c>
      <c r="B22" s="81" t="s">
        <v>25</v>
      </c>
      <c r="C22" s="82"/>
      <c r="D22" s="82"/>
      <c r="E22" s="83"/>
      <c r="F22" s="37">
        <v>5567032.95</v>
      </c>
      <c r="G22" s="37">
        <v>5549494.95</v>
      </c>
      <c r="H22" s="37">
        <v>5549494.95</v>
      </c>
      <c r="I22" s="37">
        <v>17518</v>
      </c>
      <c r="J22" s="19">
        <f t="shared" si="0"/>
        <v>0</v>
      </c>
      <c r="K22" s="19">
        <f t="shared" si="1"/>
        <v>100</v>
      </c>
      <c r="L22" s="19">
        <f t="shared" si="2"/>
        <v>99.68</v>
      </c>
      <c r="O22" s="28"/>
    </row>
    <row r="23" spans="1:15" ht="15">
      <c r="A23" s="6">
        <v>2730</v>
      </c>
      <c r="B23" s="65" t="s">
        <v>6</v>
      </c>
      <c r="C23" s="65"/>
      <c r="D23" s="65"/>
      <c r="E23" s="65"/>
      <c r="F23" s="37">
        <v>2804637.64</v>
      </c>
      <c r="G23" s="37">
        <v>2599999.64</v>
      </c>
      <c r="H23" s="37">
        <v>2142962.82</v>
      </c>
      <c r="I23" s="37">
        <v>138618.96</v>
      </c>
      <c r="J23" s="19">
        <f t="shared" si="0"/>
        <v>457036.82</v>
      </c>
      <c r="K23" s="19">
        <f t="shared" si="1"/>
        <v>82.42</v>
      </c>
      <c r="L23" s="19">
        <f t="shared" si="2"/>
        <v>76.41</v>
      </c>
      <c r="O23" s="28"/>
    </row>
    <row r="24" spans="1:15" ht="15">
      <c r="A24" s="6">
        <v>2800</v>
      </c>
      <c r="B24" s="65" t="s">
        <v>5</v>
      </c>
      <c r="C24" s="65"/>
      <c r="D24" s="65"/>
      <c r="E24" s="65"/>
      <c r="F24" s="37">
        <v>226900</v>
      </c>
      <c r="G24" s="37">
        <v>207844</v>
      </c>
      <c r="H24" s="37">
        <v>112982.41</v>
      </c>
      <c r="I24" s="37">
        <v>5044.8</v>
      </c>
      <c r="J24" s="19">
        <f t="shared" si="0"/>
        <v>94861.59</v>
      </c>
      <c r="K24" s="19">
        <f t="shared" si="1"/>
        <v>54.36</v>
      </c>
      <c r="L24" s="19">
        <f t="shared" si="2"/>
        <v>49.79</v>
      </c>
      <c r="O24" s="28"/>
    </row>
    <row r="25" spans="1:15" ht="15">
      <c r="A25" s="6">
        <v>9000</v>
      </c>
      <c r="B25" s="66" t="s">
        <v>26</v>
      </c>
      <c r="C25" s="67"/>
      <c r="D25" s="67"/>
      <c r="E25" s="68"/>
      <c r="F25" s="37">
        <v>172970</v>
      </c>
      <c r="G25" s="37">
        <v>172970</v>
      </c>
      <c r="H25" s="37">
        <v>0</v>
      </c>
      <c r="I25" s="37">
        <v>0</v>
      </c>
      <c r="J25" s="19">
        <f t="shared" si="0"/>
        <v>172970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62" t="s">
        <v>24</v>
      </c>
      <c r="C26" s="63"/>
      <c r="D26" s="63"/>
      <c r="E26" s="64"/>
      <c r="F26" s="25">
        <f>капітальні!C14</f>
        <v>6133987.7</v>
      </c>
      <c r="G26" s="25">
        <f>капітальні!D14</f>
        <v>6133987.7</v>
      </c>
      <c r="H26" s="25">
        <f>капітальні!E14</f>
        <v>4176692.36</v>
      </c>
      <c r="I26" s="25">
        <f>капітальні!F14</f>
        <v>0</v>
      </c>
      <c r="J26" s="25">
        <f>капітальні!G14</f>
        <v>1957295.34</v>
      </c>
      <c r="K26" s="21">
        <f t="shared" si="1"/>
        <v>68.09</v>
      </c>
      <c r="L26" s="20">
        <f t="shared" si="2"/>
        <v>68.09</v>
      </c>
      <c r="O26" s="28"/>
    </row>
    <row r="27" spans="1:15" ht="14.25">
      <c r="A27" s="72" t="s">
        <v>22</v>
      </c>
      <c r="B27" s="73"/>
      <c r="C27" s="73"/>
      <c r="D27" s="73"/>
      <c r="E27" s="74"/>
      <c r="F27" s="20">
        <f>SUM(F7:F26)-F15-F16-F17-F18-F19</f>
        <v>154668843.59</v>
      </c>
      <c r="G27" s="20">
        <f>SUM(G7:G26)-G15-G16-G17-G18-G19</f>
        <v>143187998.59</v>
      </c>
      <c r="H27" s="20">
        <f>SUM(H7:H26)-H15-H16-H17-H18-H19</f>
        <v>116323808.61</v>
      </c>
      <c r="I27" s="20">
        <f>SUM(I7:I26)-I15-I16-I17-I18-I19</f>
        <v>932521.94</v>
      </c>
      <c r="J27" s="20">
        <f>SUM(J7:J26)-J15-J16-J17-J18-J19</f>
        <v>26864189.98</v>
      </c>
      <c r="K27" s="20">
        <f>H27/G27*100</f>
        <v>81.24</v>
      </c>
      <c r="L27" s="20">
        <f>H27/F27*100</f>
        <v>75.21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148534855.89</v>
      </c>
      <c r="G29" s="24">
        <f>G27-G26</f>
        <v>137054010.89</v>
      </c>
      <c r="H29" s="24">
        <f>H27-H26</f>
        <v>112147116.25</v>
      </c>
      <c r="I29" s="24">
        <f>I27-I26</f>
        <v>932521.94</v>
      </c>
      <c r="J29" s="24">
        <f>J27-J26</f>
        <v>24906894.64</v>
      </c>
      <c r="K29" s="24"/>
      <c r="L29" s="24"/>
    </row>
    <row r="30" spans="6:12" ht="12.75">
      <c r="F30" s="35"/>
      <c r="G30" s="35"/>
      <c r="H30" s="35"/>
      <c r="I30" s="35"/>
      <c r="J30" s="35"/>
      <c r="K30" s="35"/>
      <c r="L30" s="35"/>
    </row>
    <row r="31" spans="6:12" ht="12.75">
      <c r="F31" s="36"/>
      <c r="G31" s="36"/>
      <c r="H31" s="36"/>
      <c r="I31" s="36"/>
      <c r="J31" s="36"/>
      <c r="K31" s="36"/>
      <c r="L31" s="36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2020-11-13T09:32:33Z</dcterms:modified>
  <cp:category/>
  <cp:version/>
  <cp:contentType/>
  <cp:contentStatus/>
</cp:coreProperties>
</file>